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he_Happy_Life_Trotters\#Bobby Van Tour\"/>
    </mc:Choice>
  </mc:AlternateContent>
  <xr:revisionPtr revIDLastSave="0" documentId="13_ncr:1_{E07F44D3-B766-45EF-85DF-40C6D6BF2C6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Feuil1" sheetId="1" r:id="rId1"/>
  </sheets>
  <definedNames>
    <definedName name="ADD">Feuil1!$E$30:$E$49</definedName>
    <definedName name="CUM">Feuil1!$B$15</definedName>
    <definedName name="SUM">Feuil1!$E$30:$E$53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7" i="1" l="1"/>
  <c r="G46" i="1"/>
  <c r="B7" i="1"/>
  <c r="B15" i="1"/>
  <c r="E30" i="1"/>
  <c r="E45" i="1"/>
  <c r="E46" i="1"/>
  <c r="E47" i="1"/>
  <c r="E48" i="1"/>
  <c r="E53" i="1"/>
  <c r="G53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8" i="1"/>
  <c r="G49" i="1"/>
  <c r="G50" i="1"/>
  <c r="G51" i="1"/>
  <c r="G52" i="1"/>
  <c r="G31" i="1"/>
  <c r="G30" i="1"/>
  <c r="E50" i="1"/>
  <c r="E51" i="1"/>
  <c r="E52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25" i="1"/>
  <c r="G26" i="1"/>
  <c r="G59" i="1"/>
  <c r="B67" i="1"/>
  <c r="C65" i="1"/>
  <c r="C66" i="1"/>
  <c r="E66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25" i="1"/>
  <c r="F26" i="1"/>
  <c r="H26" i="1"/>
  <c r="H59" i="1"/>
  <c r="B62" i="1"/>
  <c r="D62" i="1"/>
  <c r="F62" i="1"/>
  <c r="B63" i="1"/>
  <c r="D63" i="1"/>
  <c r="F63" i="1"/>
  <c r="B16" i="1"/>
  <c r="D15" i="1"/>
  <c r="E49" i="1"/>
  <c r="F16" i="1"/>
  <c r="E15" i="1"/>
  <c r="G16" i="1"/>
  <c r="E16" i="1"/>
  <c r="B14" i="1"/>
</calcChain>
</file>

<file path=xl/sharedStrings.xml><?xml version="1.0" encoding="utf-8"?>
<sst xmlns="http://schemas.openxmlformats.org/spreadsheetml/2006/main" count="83" uniqueCount="71">
  <si>
    <t>Poids total autorisé en charge (PTAC)</t>
  </si>
  <si>
    <t>kg</t>
  </si>
  <si>
    <t>Poids à vide Essieu Avant (PV.AV)</t>
  </si>
  <si>
    <t>Poids à vide Total (PV Total)</t>
  </si>
  <si>
    <t>Longueur (L)</t>
  </si>
  <si>
    <t>Largeur (l)</t>
  </si>
  <si>
    <t>Surface hors tout</t>
  </si>
  <si>
    <t>CUM = PTAC - PV.Total - (75xN)</t>
  </si>
  <si>
    <t>Empattement</t>
  </si>
  <si>
    <t>Kg</t>
  </si>
  <si>
    <t>Poids à vide essieu AV (PV.AV)</t>
  </si>
  <si>
    <t>Poids à vide essieur AR (PV.AR)</t>
  </si>
  <si>
    <t>Galerie de toit</t>
  </si>
  <si>
    <t>Passager Banquette n°2</t>
  </si>
  <si>
    <t>Passager Banquette n°3</t>
  </si>
  <si>
    <t>Largeur (cm)</t>
  </si>
  <si>
    <t>Longueur (cm)</t>
  </si>
  <si>
    <t>Hauteur (cm)</t>
  </si>
  <si>
    <t>Moment</t>
  </si>
  <si>
    <t>Distance x Poids</t>
  </si>
  <si>
    <t>Totaux</t>
  </si>
  <si>
    <t>Total des poids obtenus</t>
  </si>
  <si>
    <t>PTAC</t>
  </si>
  <si>
    <t>&lt;</t>
  </si>
  <si>
    <t>A trouver dans la notice descriptive du véhicule</t>
  </si>
  <si>
    <t>Voir le ticket de pesée</t>
  </si>
  <si>
    <t>Calcul automatique</t>
  </si>
  <si>
    <t>Voir carte grise (S.1)</t>
  </si>
  <si>
    <t>Charge max sur Essieu Arrière</t>
  </si>
  <si>
    <t>Charge max sur Essieu Avant</t>
  </si>
  <si>
    <t>Poids à vide Essieur Arrière (PV.AR)</t>
  </si>
  <si>
    <t>Volumes (L)</t>
  </si>
  <si>
    <t>E =</t>
  </si>
  <si>
    <t>Poids maximum (Kg)</t>
  </si>
  <si>
    <t>Distance essieu AV (m)</t>
  </si>
  <si>
    <t>N° de coffre</t>
  </si>
  <si>
    <t>Coffre N°1</t>
  </si>
  <si>
    <t>Coffre N°2</t>
  </si>
  <si>
    <t>Coffre N°3</t>
  </si>
  <si>
    <t>Coffre N°4</t>
  </si>
  <si>
    <t>Coffre N°5</t>
  </si>
  <si>
    <t>Coffre N°6</t>
  </si>
  <si>
    <t>Coffre N°7</t>
  </si>
  <si>
    <t>Coffre N°8</t>
  </si>
  <si>
    <t>Coffre N°9</t>
  </si>
  <si>
    <t>Coffre N°10</t>
  </si>
  <si>
    <t>Coffre N°11</t>
  </si>
  <si>
    <t>Coffre N°12</t>
  </si>
  <si>
    <t>Coffre N°13</t>
  </si>
  <si>
    <t>Coffre N°14</t>
  </si>
  <si>
    <t>Coffre N°15</t>
  </si>
  <si>
    <t>Coffre N°16</t>
  </si>
  <si>
    <t>Coffre N°17</t>
  </si>
  <si>
    <t>Coffre N°18</t>
  </si>
  <si>
    <t>Coffre N°19</t>
  </si>
  <si>
    <t>Coffre N°20</t>
  </si>
  <si>
    <t>Coffre N°21</t>
  </si>
  <si>
    <t>Coffre N°22</t>
  </si>
  <si>
    <t>Coffre N°23</t>
  </si>
  <si>
    <t>Passager Banquette n°1</t>
  </si>
  <si>
    <t>Charges totales sur essieux</t>
  </si>
  <si>
    <t>Charges maxi autorisé par le constructeur (2)</t>
  </si>
  <si>
    <t>Charge Essieu Arrière</t>
  </si>
  <si>
    <t>Charge Essieu Avant</t>
  </si>
  <si>
    <t>A</t>
  </si>
  <si>
    <t>B</t>
  </si>
  <si>
    <t>Chiffre A</t>
  </si>
  <si>
    <r>
      <rPr>
        <sz val="26"/>
        <color theme="1"/>
        <rFont val="Times New Roman"/>
        <family val="1"/>
      </rPr>
      <t>Calcul de répartition des charges</t>
    </r>
    <r>
      <rPr>
        <sz val="22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by The Happy Life Trotters</t>
    </r>
  </si>
  <si>
    <t>Cases à remplir</t>
  </si>
  <si>
    <t>Nb de places assises (N)</t>
  </si>
  <si>
    <t>CUM min = 10 x N + 10 x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</si>
</sst>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\ &quot;Kg&quot;"/>
    <numFmt numFmtId="165" formatCode="General\ &quot;personnes&quot;"/>
    <numFmt numFmtId="166" formatCode="General\ &quot;m&quot;"/>
    <numFmt numFmtId="167" formatCode="General\ &quot;m²&quot;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8000"/>
      <name val="Times New Roman"/>
      <family val="1"/>
    </font>
    <font>
      <sz val="12"/>
      <name val="Times New Roman"/>
      <family val="1"/>
    </font>
    <font>
      <b/>
      <sz val="12"/>
      <color rgb="FFFF6600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008000"/>
      <name val="Times New Roman"/>
      <family val="1"/>
    </font>
    <font>
      <sz val="2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8" xfId="0" applyFont="1" applyBorder="1"/>
    <xf numFmtId="0" fontId="6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3" borderId="12" xfId="0" applyFont="1" applyFill="1" applyBorder="1"/>
    <xf numFmtId="0" fontId="5" fillId="3" borderId="14" xfId="0" applyFont="1" applyFill="1" applyBorder="1"/>
    <xf numFmtId="0" fontId="5" fillId="3" borderId="18" xfId="0" applyFont="1" applyFill="1" applyBorder="1"/>
    <xf numFmtId="0" fontId="5" fillId="3" borderId="15" xfId="0" applyFont="1" applyFill="1" applyBorder="1"/>
    <xf numFmtId="0" fontId="5" fillId="3" borderId="19" xfId="0" applyFont="1" applyFill="1" applyBorder="1"/>
    <xf numFmtId="0" fontId="9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4" xfId="0" applyFont="1" applyBorder="1"/>
    <xf numFmtId="0" fontId="7" fillId="4" borderId="1" xfId="0" applyFont="1" applyFill="1" applyBorder="1"/>
    <xf numFmtId="0" fontId="5" fillId="0" borderId="1" xfId="0" applyFont="1" applyBorder="1" applyAlignment="1">
      <alignment horizontal="center"/>
    </xf>
    <xf numFmtId="0" fontId="13" fillId="0" borderId="0" xfId="0" applyFont="1"/>
    <xf numFmtId="0" fontId="8" fillId="0" borderId="0" xfId="0" applyFont="1"/>
    <xf numFmtId="0" fontId="5" fillId="5" borderId="1" xfId="0" applyFont="1" applyFill="1" applyBorder="1"/>
    <xf numFmtId="0" fontId="6" fillId="4" borderId="6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1" fontId="7" fillId="3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7" xfId="0" applyNumberFormat="1" applyFont="1" applyFill="1" applyBorder="1" applyAlignment="1">
      <alignment horizontal="center" vertical="center"/>
    </xf>
    <xf numFmtId="2" fontId="7" fillId="3" borderId="18" xfId="0" applyNumberFormat="1" applyFont="1" applyFill="1" applyBorder="1" applyAlignment="1">
      <alignment horizontal="center" vertical="center"/>
    </xf>
    <xf numFmtId="2" fontId="7" fillId="3" borderId="19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/>
    </xf>
    <xf numFmtId="2" fontId="5" fillId="0" borderId="0" xfId="0" applyNumberFormat="1" applyFont="1"/>
    <xf numFmtId="2" fontId="7" fillId="5" borderId="21" xfId="0" applyNumberFormat="1" applyFont="1" applyFill="1" applyBorder="1" applyAlignment="1">
      <alignment horizontal="center" vertical="center"/>
    </xf>
    <xf numFmtId="2" fontId="7" fillId="5" borderId="22" xfId="0" applyNumberFormat="1" applyFont="1" applyFill="1" applyBorder="1" applyAlignment="1">
      <alignment horizontal="center" vertical="center"/>
    </xf>
    <xf numFmtId="2" fontId="6" fillId="3" borderId="23" xfId="0" applyNumberFormat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3" borderId="0" xfId="0" applyFont="1" applyFill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1" xfId="0" applyFont="1" applyFill="1" applyBorder="1"/>
    <xf numFmtId="2" fontId="5" fillId="3" borderId="1" xfId="0" applyNumberFormat="1" applyFont="1" applyFill="1" applyBorder="1"/>
    <xf numFmtId="0" fontId="5" fillId="3" borderId="2" xfId="0" applyFont="1" applyFill="1" applyBorder="1" applyAlignment="1">
      <alignment horizontal="right"/>
    </xf>
    <xf numFmtId="0" fontId="5" fillId="4" borderId="1" xfId="0" applyFont="1" applyFill="1" applyBorder="1"/>
    <xf numFmtId="0" fontId="7" fillId="4" borderId="10" xfId="0" applyFont="1" applyFill="1" applyBorder="1" applyAlignment="1">
      <alignment horizontal="center"/>
    </xf>
    <xf numFmtId="0" fontId="5" fillId="4" borderId="11" xfId="0" applyFont="1" applyFill="1" applyBorder="1"/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3" borderId="5" xfId="0" applyNumberFormat="1" applyFont="1" applyFill="1" applyBorder="1" applyAlignment="1" applyProtection="1">
      <alignment horizontal="center"/>
      <protection locked="0"/>
    </xf>
    <xf numFmtId="164" fontId="6" fillId="3" borderId="3" xfId="0" applyNumberFormat="1" applyFont="1" applyFill="1" applyBorder="1" applyAlignment="1" applyProtection="1">
      <alignment horizontal="center"/>
      <protection locked="0"/>
    </xf>
    <xf numFmtId="165" fontId="6" fillId="2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3" xfId="0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Alignment="1">
      <alignment horizontal="center" vertic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4" borderId="34" xfId="0" applyFont="1" applyFill="1" applyBorder="1"/>
    <xf numFmtId="0" fontId="5" fillId="3" borderId="29" xfId="0" applyFont="1" applyFill="1" applyBorder="1"/>
    <xf numFmtId="2" fontId="7" fillId="3" borderId="35" xfId="0" applyNumberFormat="1" applyFont="1" applyFill="1" applyBorder="1" applyAlignment="1">
      <alignment horizontal="center" vertical="center"/>
    </xf>
    <xf numFmtId="2" fontId="7" fillId="3" borderId="36" xfId="0" applyNumberFormat="1" applyFont="1" applyFill="1" applyBorder="1" applyAlignment="1">
      <alignment horizontal="center" vertical="center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J44" sqref="J44"/>
    </sheetView>
  </sheetViews>
  <sheetFormatPr baseColWidth="10" defaultRowHeight="15.6" x14ac:dyDescent="0.3"/>
  <cols>
    <col min="1" max="1" width="34.296875" style="1" customWidth="1"/>
    <col min="2" max="15" width="12.69921875" style="1" customWidth="1"/>
    <col min="16" max="16384" width="11.19921875" style="1"/>
  </cols>
  <sheetData>
    <row r="1" spans="1:10" x14ac:dyDescent="0.3">
      <c r="A1" s="84" t="s">
        <v>67</v>
      </c>
      <c r="B1" s="84"/>
      <c r="C1" s="84"/>
      <c r="D1" s="84"/>
      <c r="E1" s="84"/>
      <c r="F1" s="84"/>
      <c r="G1" s="84"/>
      <c r="H1" s="84"/>
      <c r="I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</row>
    <row r="3" spans="1:10" ht="16.2" thickBot="1" x14ac:dyDescent="0.35"/>
    <row r="4" spans="1:10" ht="16.8" thickTop="1" thickBot="1" x14ac:dyDescent="0.35">
      <c r="A4" s="35" t="s">
        <v>0</v>
      </c>
      <c r="B4" s="85">
        <v>0</v>
      </c>
      <c r="C4" s="83"/>
      <c r="D4" s="78" t="s">
        <v>24</v>
      </c>
      <c r="E4" s="79"/>
      <c r="F4" s="79"/>
      <c r="G4" s="79"/>
      <c r="I4" s="50"/>
      <c r="J4" s="1" t="s">
        <v>68</v>
      </c>
    </row>
    <row r="5" spans="1:10" ht="16.95" customHeight="1" thickTop="1" thickBot="1" x14ac:dyDescent="0.35">
      <c r="A5" s="36" t="s">
        <v>2</v>
      </c>
      <c r="B5" s="82">
        <v>0</v>
      </c>
      <c r="C5" s="83"/>
      <c r="D5" s="78" t="s">
        <v>25</v>
      </c>
      <c r="E5" s="79"/>
      <c r="F5" s="79"/>
      <c r="G5" s="79"/>
      <c r="I5" s="51"/>
      <c r="J5" s="1" t="s">
        <v>26</v>
      </c>
    </row>
    <row r="6" spans="1:10" ht="16.8" thickTop="1" thickBot="1" x14ac:dyDescent="0.35">
      <c r="A6" s="36" t="s">
        <v>30</v>
      </c>
      <c r="B6" s="82">
        <v>0</v>
      </c>
      <c r="C6" s="83"/>
      <c r="D6" s="78" t="s">
        <v>25</v>
      </c>
      <c r="E6" s="79"/>
      <c r="F6" s="79"/>
      <c r="G6" s="79"/>
    </row>
    <row r="7" spans="1:10" ht="16.8" thickTop="1" thickBot="1" x14ac:dyDescent="0.35">
      <c r="A7" s="36" t="s">
        <v>3</v>
      </c>
      <c r="B7" s="75">
        <f>B5+B6</f>
        <v>0</v>
      </c>
      <c r="C7" s="76" t="s">
        <v>1</v>
      </c>
      <c r="D7" s="78"/>
      <c r="E7" s="79"/>
      <c r="F7" s="79"/>
      <c r="G7" s="79"/>
    </row>
    <row r="8" spans="1:10" ht="16.8" thickTop="1" thickBot="1" x14ac:dyDescent="0.35">
      <c r="A8" s="37"/>
    </row>
    <row r="9" spans="1:10" ht="16.8" thickTop="1" thickBot="1" x14ac:dyDescent="0.35">
      <c r="A9" s="36" t="s">
        <v>69</v>
      </c>
      <c r="B9" s="77">
        <v>0</v>
      </c>
      <c r="C9" s="77"/>
      <c r="D9" s="78" t="s">
        <v>27</v>
      </c>
      <c r="E9" s="79"/>
      <c r="F9" s="79"/>
      <c r="G9" s="79"/>
    </row>
    <row r="10" spans="1:10" ht="16.8" thickTop="1" thickBot="1" x14ac:dyDescent="0.35">
      <c r="A10" s="37"/>
    </row>
    <row r="11" spans="1:10" ht="16.8" thickTop="1" thickBot="1" x14ac:dyDescent="0.35">
      <c r="A11" s="36" t="s">
        <v>4</v>
      </c>
      <c r="B11" s="80">
        <v>0</v>
      </c>
      <c r="C11" s="80"/>
      <c r="D11" s="78" t="s">
        <v>24</v>
      </c>
      <c r="E11" s="79"/>
      <c r="F11" s="79"/>
      <c r="G11" s="79"/>
    </row>
    <row r="12" spans="1:10" ht="16.8" thickTop="1" thickBot="1" x14ac:dyDescent="0.35">
      <c r="A12" s="36" t="s">
        <v>5</v>
      </c>
      <c r="B12" s="80">
        <v>0</v>
      </c>
      <c r="C12" s="80"/>
      <c r="D12" s="78" t="s">
        <v>24</v>
      </c>
      <c r="E12" s="79"/>
      <c r="F12" s="79"/>
      <c r="G12" s="79"/>
    </row>
    <row r="13" spans="1:10" ht="16.8" thickTop="1" thickBot="1" x14ac:dyDescent="0.35">
      <c r="A13" s="37"/>
    </row>
    <row r="14" spans="1:10" ht="16.8" thickTop="1" thickBot="1" x14ac:dyDescent="0.35">
      <c r="A14" s="36" t="s">
        <v>6</v>
      </c>
      <c r="B14" s="81">
        <f>B11*B12</f>
        <v>0</v>
      </c>
      <c r="C14" s="81"/>
    </row>
    <row r="15" spans="1:10" ht="16.8" thickTop="1" thickBot="1" x14ac:dyDescent="0.35">
      <c r="A15" s="36" t="s">
        <v>7</v>
      </c>
      <c r="B15" s="62">
        <f>B4-B7-75*B9</f>
        <v>0</v>
      </c>
      <c r="C15" s="62"/>
      <c r="D15" s="2" t="str">
        <f>IF(CUM&gt;B16,"OK","Problème")</f>
        <v>Problème</v>
      </c>
      <c r="E15" s="3" t="str">
        <f>IF(CUM&gt;B16,"CUM calculée &gt; CUM minimum réglementaire","Revoir le calcul des CUM")</f>
        <v>Revoir le calcul des CUM</v>
      </c>
      <c r="F15" s="4"/>
      <c r="G15" s="4"/>
      <c r="H15" s="4"/>
      <c r="I15" s="4"/>
    </row>
    <row r="16" spans="1:10" ht="16.8" thickTop="1" thickBot="1" x14ac:dyDescent="0.35">
      <c r="A16" s="36" t="s">
        <v>70</v>
      </c>
      <c r="B16" s="62">
        <f>10*B9+10*B11</f>
        <v>0</v>
      </c>
      <c r="C16" s="62"/>
      <c r="D16" s="5"/>
      <c r="E16" s="60">
        <f>CUM</f>
        <v>0</v>
      </c>
      <c r="F16" s="2" t="str">
        <f>IF(CUM&gt;B16,"≥","≤")</f>
        <v>≤</v>
      </c>
      <c r="G16" s="60">
        <f>B16</f>
        <v>0</v>
      </c>
    </row>
    <row r="17" spans="1:8" ht="16.8" thickTop="1" thickBot="1" x14ac:dyDescent="0.35">
      <c r="A17" s="37"/>
    </row>
    <row r="18" spans="1:8" ht="16.8" thickTop="1" thickBot="1" x14ac:dyDescent="0.35">
      <c r="A18" s="36" t="s">
        <v>8</v>
      </c>
      <c r="B18" s="80">
        <v>0</v>
      </c>
      <c r="C18" s="80"/>
      <c r="D18" s="78" t="s">
        <v>24</v>
      </c>
      <c r="E18" s="79"/>
      <c r="F18" s="79"/>
      <c r="G18" s="79"/>
    </row>
    <row r="19" spans="1:8" ht="16.8" thickTop="1" thickBot="1" x14ac:dyDescent="0.35">
      <c r="A19" s="36" t="s">
        <v>29</v>
      </c>
      <c r="B19" s="74">
        <v>0</v>
      </c>
      <c r="C19" s="74" t="s">
        <v>9</v>
      </c>
      <c r="D19" s="78" t="s">
        <v>24</v>
      </c>
      <c r="E19" s="79"/>
      <c r="F19" s="79"/>
      <c r="G19" s="79"/>
    </row>
    <row r="20" spans="1:8" ht="16.8" thickTop="1" thickBot="1" x14ac:dyDescent="0.35">
      <c r="A20" s="36" t="s">
        <v>28</v>
      </c>
      <c r="B20" s="74">
        <v>0</v>
      </c>
      <c r="C20" s="74" t="s">
        <v>9</v>
      </c>
      <c r="D20" s="78" t="s">
        <v>24</v>
      </c>
      <c r="E20" s="79"/>
      <c r="F20" s="79"/>
      <c r="G20" s="79"/>
    </row>
    <row r="21" spans="1:8" ht="16.2" thickTop="1" x14ac:dyDescent="0.3"/>
    <row r="22" spans="1:8" ht="16.2" thickBot="1" x14ac:dyDescent="0.35"/>
    <row r="23" spans="1:8" ht="16.8" thickTop="1" thickBot="1" x14ac:dyDescent="0.35">
      <c r="F23" s="70" t="s">
        <v>34</v>
      </c>
      <c r="G23" s="70" t="s">
        <v>33</v>
      </c>
      <c r="H23" s="6" t="s">
        <v>18</v>
      </c>
    </row>
    <row r="24" spans="1:8" ht="16.8" thickTop="1" thickBot="1" x14ac:dyDescent="0.35">
      <c r="F24" s="70"/>
      <c r="G24" s="70"/>
      <c r="H24" s="7" t="s">
        <v>19</v>
      </c>
    </row>
    <row r="25" spans="1:8" ht="16.8" thickTop="1" thickBot="1" x14ac:dyDescent="0.35">
      <c r="B25" s="57" t="s">
        <v>10</v>
      </c>
      <c r="C25" s="57"/>
      <c r="D25" s="57"/>
      <c r="E25" s="52"/>
      <c r="F25" s="53">
        <v>0</v>
      </c>
      <c r="G25" s="54">
        <f>B5</f>
        <v>0</v>
      </c>
      <c r="H25" s="55">
        <f>F25*G25</f>
        <v>0</v>
      </c>
    </row>
    <row r="26" spans="1:8" ht="16.8" thickTop="1" thickBot="1" x14ac:dyDescent="0.35">
      <c r="B26" s="57" t="s">
        <v>11</v>
      </c>
      <c r="C26" s="57"/>
      <c r="D26" s="57"/>
      <c r="E26" s="56" t="s">
        <v>32</v>
      </c>
      <c r="F26" s="53">
        <f>B18</f>
        <v>0</v>
      </c>
      <c r="G26" s="54">
        <f>B6</f>
        <v>0</v>
      </c>
      <c r="H26" s="55">
        <f>F26*G26</f>
        <v>0</v>
      </c>
    </row>
    <row r="27" spans="1:8" ht="16.8" thickTop="1" thickBot="1" x14ac:dyDescent="0.35">
      <c r="E27" s="8"/>
      <c r="F27" s="9"/>
      <c r="G27" s="9"/>
      <c r="H27" s="9"/>
    </row>
    <row r="28" spans="1:8" ht="16.8" thickTop="1" thickBot="1" x14ac:dyDescent="0.35">
      <c r="F28" s="70" t="s">
        <v>34</v>
      </c>
      <c r="G28" s="70" t="s">
        <v>33</v>
      </c>
      <c r="H28" s="6" t="s">
        <v>18</v>
      </c>
    </row>
    <row r="29" spans="1:8" ht="16.8" thickTop="1" thickBot="1" x14ac:dyDescent="0.35">
      <c r="A29" s="58" t="s">
        <v>35</v>
      </c>
      <c r="B29" s="59" t="s">
        <v>15</v>
      </c>
      <c r="C29" s="59" t="s">
        <v>16</v>
      </c>
      <c r="D29" s="59" t="s">
        <v>17</v>
      </c>
      <c r="E29" s="96" t="s">
        <v>31</v>
      </c>
      <c r="F29" s="70"/>
      <c r="G29" s="70"/>
      <c r="H29" s="7" t="s">
        <v>19</v>
      </c>
    </row>
    <row r="30" spans="1:8" ht="16.2" thickTop="1" x14ac:dyDescent="0.3">
      <c r="A30" s="10" t="s">
        <v>36</v>
      </c>
      <c r="B30" s="11"/>
      <c r="C30" s="11"/>
      <c r="D30" s="92"/>
      <c r="E30" s="98">
        <f>B30*C30*D30/1000</f>
        <v>0</v>
      </c>
      <c r="F30" s="94"/>
      <c r="G30" s="39" t="str">
        <f>IFERROR(E30/SUM(SUM)*CUM," ")</f>
        <v xml:space="preserve"> </v>
      </c>
      <c r="H30" s="40" t="str">
        <f>IFERROR(F30*G30," ")</f>
        <v xml:space="preserve"> </v>
      </c>
    </row>
    <row r="31" spans="1:8" x14ac:dyDescent="0.3">
      <c r="A31" s="13" t="s">
        <v>37</v>
      </c>
      <c r="B31" s="14"/>
      <c r="C31" s="14"/>
      <c r="D31" s="86"/>
      <c r="E31" s="39">
        <f t="shared" ref="E31:E53" si="0">B31*C31*D31/1000</f>
        <v>0</v>
      </c>
      <c r="F31" s="89"/>
      <c r="G31" s="39" t="str">
        <f>IFERROR(E31/SUM(SUM)*CUM," ")</f>
        <v xml:space="preserve"> </v>
      </c>
      <c r="H31" s="41" t="str">
        <f t="shared" ref="H31:H53" si="1">IFERROR(F31*G31," ")</f>
        <v xml:space="preserve"> </v>
      </c>
    </row>
    <row r="32" spans="1:8" x14ac:dyDescent="0.3">
      <c r="A32" s="13" t="s">
        <v>38</v>
      </c>
      <c r="B32" s="14"/>
      <c r="C32" s="14"/>
      <c r="D32" s="86"/>
      <c r="E32" s="39">
        <f t="shared" si="0"/>
        <v>0</v>
      </c>
      <c r="F32" s="89"/>
      <c r="G32" s="39" t="str">
        <f>IFERROR(E32/SUM(SUM)*CUM," ")</f>
        <v xml:space="preserve"> </v>
      </c>
      <c r="H32" s="41" t="str">
        <f t="shared" si="1"/>
        <v xml:space="preserve"> </v>
      </c>
    </row>
    <row r="33" spans="1:8" x14ac:dyDescent="0.3">
      <c r="A33" s="13" t="s">
        <v>39</v>
      </c>
      <c r="B33" s="14"/>
      <c r="C33" s="14"/>
      <c r="D33" s="86"/>
      <c r="E33" s="39">
        <f t="shared" si="0"/>
        <v>0</v>
      </c>
      <c r="F33" s="89"/>
      <c r="G33" s="39" t="str">
        <f>IFERROR(E33/SUM(SUM)*CUM," ")</f>
        <v xml:space="preserve"> </v>
      </c>
      <c r="H33" s="41" t="str">
        <f t="shared" si="1"/>
        <v xml:space="preserve"> </v>
      </c>
    </row>
    <row r="34" spans="1:8" x14ac:dyDescent="0.3">
      <c r="A34" s="13" t="s">
        <v>40</v>
      </c>
      <c r="B34" s="14"/>
      <c r="C34" s="14"/>
      <c r="D34" s="86"/>
      <c r="E34" s="39">
        <f t="shared" si="0"/>
        <v>0</v>
      </c>
      <c r="F34" s="89"/>
      <c r="G34" s="39" t="str">
        <f>IFERROR(E34/SUM(SUM)*CUM," ")</f>
        <v xml:space="preserve"> </v>
      </c>
      <c r="H34" s="41" t="str">
        <f t="shared" si="1"/>
        <v xml:space="preserve"> </v>
      </c>
    </row>
    <row r="35" spans="1:8" x14ac:dyDescent="0.3">
      <c r="A35" s="13" t="s">
        <v>41</v>
      </c>
      <c r="B35" s="14"/>
      <c r="C35" s="14"/>
      <c r="D35" s="86"/>
      <c r="E35" s="39">
        <f t="shared" si="0"/>
        <v>0</v>
      </c>
      <c r="F35" s="89"/>
      <c r="G35" s="39" t="str">
        <f>IFERROR(E35/SUM(SUM)*CUM," ")</f>
        <v xml:space="preserve"> </v>
      </c>
      <c r="H35" s="41" t="str">
        <f t="shared" si="1"/>
        <v xml:space="preserve"> </v>
      </c>
    </row>
    <row r="36" spans="1:8" x14ac:dyDescent="0.3">
      <c r="A36" s="13" t="s">
        <v>42</v>
      </c>
      <c r="B36" s="14"/>
      <c r="C36" s="14"/>
      <c r="D36" s="86"/>
      <c r="E36" s="39">
        <f t="shared" si="0"/>
        <v>0</v>
      </c>
      <c r="F36" s="89"/>
      <c r="G36" s="39" t="str">
        <f>IFERROR(E36/SUM(SUM)*CUM," ")</f>
        <v xml:space="preserve"> </v>
      </c>
      <c r="H36" s="41" t="str">
        <f t="shared" si="1"/>
        <v xml:space="preserve"> </v>
      </c>
    </row>
    <row r="37" spans="1:8" x14ac:dyDescent="0.3">
      <c r="A37" s="13" t="s">
        <v>43</v>
      </c>
      <c r="B37" s="14"/>
      <c r="C37" s="14"/>
      <c r="D37" s="86"/>
      <c r="E37" s="39">
        <f t="shared" si="0"/>
        <v>0</v>
      </c>
      <c r="F37" s="89"/>
      <c r="G37" s="39" t="str">
        <f>IFERROR(E37/SUM(SUM)*CUM," ")</f>
        <v xml:space="preserve"> </v>
      </c>
      <c r="H37" s="41" t="str">
        <f t="shared" si="1"/>
        <v xml:space="preserve"> </v>
      </c>
    </row>
    <row r="38" spans="1:8" x14ac:dyDescent="0.3">
      <c r="A38" s="13" t="s">
        <v>44</v>
      </c>
      <c r="B38" s="14"/>
      <c r="C38" s="14"/>
      <c r="D38" s="86"/>
      <c r="E38" s="39">
        <f t="shared" si="0"/>
        <v>0</v>
      </c>
      <c r="F38" s="89"/>
      <c r="G38" s="39" t="str">
        <f>IFERROR(E38/SUM(SUM)*CUM," ")</f>
        <v xml:space="preserve"> </v>
      </c>
      <c r="H38" s="41" t="str">
        <f t="shared" si="1"/>
        <v xml:space="preserve"> </v>
      </c>
    </row>
    <row r="39" spans="1:8" x14ac:dyDescent="0.3">
      <c r="A39" s="13" t="s">
        <v>45</v>
      </c>
      <c r="B39" s="14"/>
      <c r="C39" s="14"/>
      <c r="D39" s="86"/>
      <c r="E39" s="39">
        <f t="shared" si="0"/>
        <v>0</v>
      </c>
      <c r="F39" s="89"/>
      <c r="G39" s="39" t="str">
        <f>IFERROR(E39/SUM(SUM)*CUM," ")</f>
        <v xml:space="preserve"> </v>
      </c>
      <c r="H39" s="41" t="str">
        <f t="shared" si="1"/>
        <v xml:space="preserve"> </v>
      </c>
    </row>
    <row r="40" spans="1:8" x14ac:dyDescent="0.3">
      <c r="A40" s="13" t="s">
        <v>46</v>
      </c>
      <c r="B40" s="14"/>
      <c r="C40" s="14"/>
      <c r="D40" s="86"/>
      <c r="E40" s="39">
        <f t="shared" si="0"/>
        <v>0</v>
      </c>
      <c r="F40" s="89"/>
      <c r="G40" s="39" t="str">
        <f>IFERROR(E40/SUM(SUM)*CUM," ")</f>
        <v xml:space="preserve"> </v>
      </c>
      <c r="H40" s="41" t="str">
        <f t="shared" si="1"/>
        <v xml:space="preserve"> </v>
      </c>
    </row>
    <row r="41" spans="1:8" x14ac:dyDescent="0.3">
      <c r="A41" s="13" t="s">
        <v>47</v>
      </c>
      <c r="B41" s="14"/>
      <c r="C41" s="14"/>
      <c r="D41" s="86"/>
      <c r="E41" s="39">
        <f t="shared" si="0"/>
        <v>0</v>
      </c>
      <c r="F41" s="89"/>
      <c r="G41" s="39" t="str">
        <f>IFERROR(E41/SUM(SUM)*CUM," ")</f>
        <v xml:space="preserve"> </v>
      </c>
      <c r="H41" s="41" t="str">
        <f t="shared" si="1"/>
        <v xml:space="preserve"> </v>
      </c>
    </row>
    <row r="42" spans="1:8" x14ac:dyDescent="0.3">
      <c r="A42" s="13" t="s">
        <v>48</v>
      </c>
      <c r="B42" s="14"/>
      <c r="C42" s="14"/>
      <c r="D42" s="86"/>
      <c r="E42" s="39">
        <f t="shared" si="0"/>
        <v>0</v>
      </c>
      <c r="F42" s="89"/>
      <c r="G42" s="39" t="str">
        <f>IFERROR(E42/SUM(SUM)*CUM," ")</f>
        <v xml:space="preserve"> </v>
      </c>
      <c r="H42" s="41" t="str">
        <f t="shared" si="1"/>
        <v xml:space="preserve"> </v>
      </c>
    </row>
    <row r="43" spans="1:8" x14ac:dyDescent="0.3">
      <c r="A43" s="13" t="s">
        <v>49</v>
      </c>
      <c r="B43" s="14"/>
      <c r="C43" s="14"/>
      <c r="D43" s="86"/>
      <c r="E43" s="39">
        <f t="shared" si="0"/>
        <v>0</v>
      </c>
      <c r="F43" s="89"/>
      <c r="G43" s="39" t="str">
        <f>IFERROR(E43/SUM(SUM)*CUM," ")</f>
        <v xml:space="preserve"> </v>
      </c>
      <c r="H43" s="41" t="str">
        <f t="shared" si="1"/>
        <v xml:space="preserve"> </v>
      </c>
    </row>
    <row r="44" spans="1:8" x14ac:dyDescent="0.3">
      <c r="A44" s="13" t="s">
        <v>50</v>
      </c>
      <c r="B44" s="14"/>
      <c r="C44" s="14"/>
      <c r="D44" s="86"/>
      <c r="E44" s="39">
        <f t="shared" si="0"/>
        <v>0</v>
      </c>
      <c r="F44" s="89"/>
      <c r="G44" s="39" t="str">
        <f>IFERROR(E44/SUM(SUM)*CUM," ")</f>
        <v xml:space="preserve"> </v>
      </c>
      <c r="H44" s="41" t="str">
        <f t="shared" si="1"/>
        <v xml:space="preserve"> </v>
      </c>
    </row>
    <row r="45" spans="1:8" x14ac:dyDescent="0.3">
      <c r="A45" s="13" t="s">
        <v>51</v>
      </c>
      <c r="B45" s="14"/>
      <c r="C45" s="14"/>
      <c r="D45" s="86"/>
      <c r="E45" s="39">
        <f t="shared" si="0"/>
        <v>0</v>
      </c>
      <c r="F45" s="89"/>
      <c r="G45" s="39" t="str">
        <f>IFERROR(E45/SUM(SUM)*CUM," ")</f>
        <v xml:space="preserve"> </v>
      </c>
      <c r="H45" s="41" t="str">
        <f t="shared" si="1"/>
        <v xml:space="preserve"> </v>
      </c>
    </row>
    <row r="46" spans="1:8" x14ac:dyDescent="0.3">
      <c r="A46" s="13" t="s">
        <v>52</v>
      </c>
      <c r="B46" s="14"/>
      <c r="C46" s="14"/>
      <c r="D46" s="86"/>
      <c r="E46" s="39">
        <f t="shared" si="0"/>
        <v>0</v>
      </c>
      <c r="F46" s="89"/>
      <c r="G46" s="39" t="str">
        <f>IFERROR(E46/SUM(SUM)*CUM," ")</f>
        <v xml:space="preserve"> </v>
      </c>
      <c r="H46" s="41" t="str">
        <f t="shared" si="1"/>
        <v xml:space="preserve"> </v>
      </c>
    </row>
    <row r="47" spans="1:8" x14ac:dyDescent="0.3">
      <c r="A47" s="13" t="s">
        <v>53</v>
      </c>
      <c r="B47" s="14"/>
      <c r="C47" s="14"/>
      <c r="D47" s="86"/>
      <c r="E47" s="39">
        <f t="shared" si="0"/>
        <v>0</v>
      </c>
      <c r="F47" s="89"/>
      <c r="G47" s="39" t="str">
        <f>IFERROR(E47/SUM(SUM)*CUM," ")</f>
        <v xml:space="preserve"> </v>
      </c>
      <c r="H47" s="41" t="str">
        <f t="shared" si="1"/>
        <v xml:space="preserve"> </v>
      </c>
    </row>
    <row r="48" spans="1:8" x14ac:dyDescent="0.3">
      <c r="A48" s="13" t="s">
        <v>54</v>
      </c>
      <c r="B48" s="14"/>
      <c r="C48" s="14"/>
      <c r="D48" s="86"/>
      <c r="E48" s="39">
        <f t="shared" si="0"/>
        <v>0</v>
      </c>
      <c r="F48" s="89"/>
      <c r="G48" s="39" t="str">
        <f>IFERROR(E48/SUM(SUM)*CUM," ")</f>
        <v xml:space="preserve"> </v>
      </c>
      <c r="H48" s="41" t="str">
        <f t="shared" si="1"/>
        <v xml:space="preserve"> </v>
      </c>
    </row>
    <row r="49" spans="1:8" x14ac:dyDescent="0.3">
      <c r="A49" s="13" t="s">
        <v>55</v>
      </c>
      <c r="B49" s="14"/>
      <c r="C49" s="14"/>
      <c r="D49" s="86"/>
      <c r="E49" s="39">
        <f t="shared" si="0"/>
        <v>0</v>
      </c>
      <c r="F49" s="89"/>
      <c r="G49" s="39" t="str">
        <f>IFERROR(E49/SUM(SUM)*CUM," ")</f>
        <v xml:space="preserve"> </v>
      </c>
      <c r="H49" s="41" t="str">
        <f t="shared" si="1"/>
        <v xml:space="preserve"> </v>
      </c>
    </row>
    <row r="50" spans="1:8" x14ac:dyDescent="0.3">
      <c r="A50" s="13" t="s">
        <v>56</v>
      </c>
      <c r="B50" s="16"/>
      <c r="C50" s="16"/>
      <c r="D50" s="87"/>
      <c r="E50" s="39">
        <f>B50*C50*D50/1000</f>
        <v>0</v>
      </c>
      <c r="F50" s="90"/>
      <c r="G50" s="39" t="str">
        <f>IFERROR(E50/SUM(SUM)*CUM," ")</f>
        <v xml:space="preserve"> </v>
      </c>
      <c r="H50" s="41" t="str">
        <f t="shared" si="1"/>
        <v xml:space="preserve"> </v>
      </c>
    </row>
    <row r="51" spans="1:8" x14ac:dyDescent="0.3">
      <c r="A51" s="13" t="s">
        <v>57</v>
      </c>
      <c r="B51" s="17"/>
      <c r="C51" s="17"/>
      <c r="D51" s="88"/>
      <c r="E51" s="39">
        <f t="shared" si="0"/>
        <v>0</v>
      </c>
      <c r="F51" s="91"/>
      <c r="G51" s="39" t="str">
        <f>IFERROR(E51/SUM(SUM)*CUM," ")</f>
        <v xml:space="preserve"> </v>
      </c>
      <c r="H51" s="41" t="str">
        <f t="shared" si="1"/>
        <v xml:space="preserve"> </v>
      </c>
    </row>
    <row r="52" spans="1:8" x14ac:dyDescent="0.3">
      <c r="A52" s="13" t="s">
        <v>58</v>
      </c>
      <c r="B52" s="17"/>
      <c r="C52" s="17"/>
      <c r="D52" s="88"/>
      <c r="E52" s="39">
        <f t="shared" si="0"/>
        <v>0</v>
      </c>
      <c r="F52" s="91"/>
      <c r="G52" s="39" t="str">
        <f>IFERROR(E52/SUM(SUM)*CUM," ")</f>
        <v xml:space="preserve"> </v>
      </c>
      <c r="H52" s="41" t="str">
        <f t="shared" si="1"/>
        <v xml:space="preserve"> </v>
      </c>
    </row>
    <row r="53" spans="1:8" ht="16.2" thickBot="1" x14ac:dyDescent="0.35">
      <c r="A53" s="18" t="s">
        <v>12</v>
      </c>
      <c r="B53" s="19"/>
      <c r="C53" s="19"/>
      <c r="D53" s="93"/>
      <c r="E53" s="99">
        <f t="shared" si="0"/>
        <v>0</v>
      </c>
      <c r="F53" s="95"/>
      <c r="G53" s="39" t="str">
        <f>IFERROR(E53/SUM(SUM)*CUM," ")</f>
        <v xml:space="preserve"> </v>
      </c>
      <c r="H53" s="42" t="str">
        <f t="shared" si="1"/>
        <v xml:space="preserve"> </v>
      </c>
    </row>
    <row r="54" spans="1:8" ht="16.2" thickTop="1" x14ac:dyDescent="0.3">
      <c r="B54" s="9"/>
      <c r="D54" s="20" t="s">
        <v>59</v>
      </c>
      <c r="E54" s="97"/>
      <c r="F54" s="12"/>
      <c r="G54" s="43">
        <v>75</v>
      </c>
      <c r="H54" s="40">
        <f>F54*G54</f>
        <v>0</v>
      </c>
    </row>
    <row r="55" spans="1:8" x14ac:dyDescent="0.3">
      <c r="D55" s="21" t="s">
        <v>13</v>
      </c>
      <c r="E55" s="22"/>
      <c r="F55" s="15"/>
      <c r="G55" s="39">
        <v>75</v>
      </c>
      <c r="H55" s="41">
        <f t="shared" ref="H55:H56" si="2">F55*G55</f>
        <v>0</v>
      </c>
    </row>
    <row r="56" spans="1:8" ht="16.2" thickBot="1" x14ac:dyDescent="0.35">
      <c r="D56" s="23" t="s">
        <v>14</v>
      </c>
      <c r="E56" s="24"/>
      <c r="F56" s="25"/>
      <c r="G56" s="44">
        <v>75</v>
      </c>
      <c r="H56" s="42">
        <f t="shared" si="2"/>
        <v>0</v>
      </c>
    </row>
    <row r="57" spans="1:8" ht="16.8" thickTop="1" thickBot="1" x14ac:dyDescent="0.35">
      <c r="G57" s="45"/>
      <c r="H57" s="45"/>
    </row>
    <row r="58" spans="1:8" ht="16.8" thickTop="1" thickBot="1" x14ac:dyDescent="0.35">
      <c r="F58" s="71" t="s">
        <v>20</v>
      </c>
      <c r="G58" s="46" t="s">
        <v>64</v>
      </c>
      <c r="H58" s="47" t="s">
        <v>65</v>
      </c>
    </row>
    <row r="59" spans="1:8" ht="16.8" thickTop="1" thickBot="1" x14ac:dyDescent="0.35">
      <c r="F59" s="71"/>
      <c r="G59" s="48">
        <f>SUM(G25:G56)</f>
        <v>225</v>
      </c>
      <c r="H59" s="49">
        <f>SUM(H25:H56)</f>
        <v>0</v>
      </c>
    </row>
    <row r="60" spans="1:8" ht="21.6" thickTop="1" thickBot="1" x14ac:dyDescent="0.35">
      <c r="F60" s="26"/>
      <c r="G60" s="27"/>
      <c r="H60" s="28"/>
    </row>
    <row r="61" spans="1:8" ht="34.200000000000003" customHeight="1" thickTop="1" thickBot="1" x14ac:dyDescent="0.35">
      <c r="A61" s="67" t="s">
        <v>60</v>
      </c>
      <c r="B61" s="68"/>
      <c r="C61" s="69"/>
      <c r="D61" s="72" t="s">
        <v>61</v>
      </c>
      <c r="E61" s="73"/>
      <c r="F61" s="29"/>
    </row>
    <row r="62" spans="1:8" ht="16.8" thickTop="1" thickBot="1" x14ac:dyDescent="0.35">
      <c r="A62" s="30" t="s">
        <v>62</v>
      </c>
      <c r="B62" s="38" t="e">
        <f>H59/B18</f>
        <v>#DIV/0!</v>
      </c>
      <c r="C62" s="31" t="s">
        <v>23</v>
      </c>
      <c r="D62" s="65">
        <f>B20</f>
        <v>0</v>
      </c>
      <c r="E62" s="66"/>
      <c r="F62" s="63" t="e">
        <f>IF(B62&lt;D62,"OK","Problème")</f>
        <v>#DIV/0!</v>
      </c>
      <c r="G62" s="64"/>
    </row>
    <row r="63" spans="1:8" ht="16.8" thickTop="1" thickBot="1" x14ac:dyDescent="0.35">
      <c r="A63" s="30" t="s">
        <v>63</v>
      </c>
      <c r="B63" s="38" t="e">
        <f>B4-B62</f>
        <v>#DIV/0!</v>
      </c>
      <c r="C63" s="31" t="s">
        <v>23</v>
      </c>
      <c r="D63" s="65">
        <f>B19</f>
        <v>0</v>
      </c>
      <c r="E63" s="66"/>
      <c r="F63" s="63" t="e">
        <f>IF(B63&lt;D63,"OK","Problème")</f>
        <v>#DIV/0!</v>
      </c>
      <c r="G63" s="64"/>
    </row>
    <row r="64" spans="1:8" ht="16.8" thickTop="1" thickBot="1" x14ac:dyDescent="0.35"/>
    <row r="65" spans="1:6" ht="16.8" thickTop="1" thickBot="1" x14ac:dyDescent="0.35">
      <c r="A65" s="61" t="s">
        <v>21</v>
      </c>
      <c r="B65" s="34" t="s">
        <v>66</v>
      </c>
      <c r="C65" s="62">
        <f>G59</f>
        <v>225</v>
      </c>
      <c r="D65" s="62"/>
    </row>
    <row r="66" spans="1:6" ht="16.8" thickTop="1" thickBot="1" x14ac:dyDescent="0.35">
      <c r="A66" s="61"/>
      <c r="B66" s="34" t="s">
        <v>22</v>
      </c>
      <c r="C66" s="62">
        <f>B4</f>
        <v>0</v>
      </c>
      <c r="D66" s="62"/>
      <c r="E66" s="63" t="str">
        <f>IF(C65=C66,"OK","Problème")</f>
        <v>Problème</v>
      </c>
      <c r="F66" s="64"/>
    </row>
    <row r="67" spans="1:6" ht="16.2" thickTop="1" x14ac:dyDescent="0.3">
      <c r="B67" s="33" t="str">
        <f>IF(B4=G59,"Conditions respectées"," ")</f>
        <v xml:space="preserve"> </v>
      </c>
    </row>
    <row r="68" spans="1:6" x14ac:dyDescent="0.3">
      <c r="B68" s="32"/>
    </row>
  </sheetData>
  <mergeCells count="39">
    <mergeCell ref="F23:F24"/>
    <mergeCell ref="G23:G24"/>
    <mergeCell ref="D18:G18"/>
    <mergeCell ref="D19:G19"/>
    <mergeCell ref="D20:G20"/>
    <mergeCell ref="B6:C6"/>
    <mergeCell ref="B5:C5"/>
    <mergeCell ref="D5:G5"/>
    <mergeCell ref="D6:G6"/>
    <mergeCell ref="A1:I2"/>
    <mergeCell ref="D4:G4"/>
    <mergeCell ref="B4:C4"/>
    <mergeCell ref="B20:C20"/>
    <mergeCell ref="B7:C7"/>
    <mergeCell ref="B9:C9"/>
    <mergeCell ref="D7:G7"/>
    <mergeCell ref="D11:G11"/>
    <mergeCell ref="D12:G12"/>
    <mergeCell ref="B11:C11"/>
    <mergeCell ref="B12:C12"/>
    <mergeCell ref="D9:G9"/>
    <mergeCell ref="B14:C14"/>
    <mergeCell ref="B15:C15"/>
    <mergeCell ref="B16:C16"/>
    <mergeCell ref="B18:C18"/>
    <mergeCell ref="B19:C19"/>
    <mergeCell ref="A61:C61"/>
    <mergeCell ref="F28:F29"/>
    <mergeCell ref="G28:G29"/>
    <mergeCell ref="F58:F59"/>
    <mergeCell ref="D61:E61"/>
    <mergeCell ref="A65:A66"/>
    <mergeCell ref="C65:D65"/>
    <mergeCell ref="C66:D66"/>
    <mergeCell ref="E66:F66"/>
    <mergeCell ref="D62:E62"/>
    <mergeCell ref="D63:E63"/>
    <mergeCell ref="F62:G62"/>
    <mergeCell ref="F63:G63"/>
  </mergeCells>
  <phoneticPr fontId="3" type="noConversion"/>
  <conditionalFormatting sqref="D15">
    <cfRule type="cellIs" dxfId="4" priority="3" operator="equal">
      <formula>"Problème"</formula>
    </cfRule>
  </conditionalFormatting>
  <conditionalFormatting sqref="E15">
    <cfRule type="cellIs" dxfId="3" priority="5" operator="equal">
      <formula>"Revoir le calcul des CUM"</formula>
    </cfRule>
  </conditionalFormatting>
  <conditionalFormatting sqref="E66">
    <cfRule type="cellIs" dxfId="2" priority="1" operator="equal">
      <formula>"Problème"</formula>
    </cfRule>
  </conditionalFormatting>
  <conditionalFormatting sqref="F16">
    <cfRule type="cellIs" dxfId="1" priority="4" operator="equal">
      <formula>"≤"</formula>
    </cfRule>
  </conditionalFormatting>
  <conditionalFormatting sqref="F62:F63">
    <cfRule type="cellIs" dxfId="0" priority="2" operator="equal">
      <formula>"Problème"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ADD</vt:lpstr>
      <vt:lpstr>CUM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Het</dc:creator>
  <cp:lastModifiedBy>Sarah Durand</cp:lastModifiedBy>
  <dcterms:created xsi:type="dcterms:W3CDTF">2018-09-16T07:29:31Z</dcterms:created>
  <dcterms:modified xsi:type="dcterms:W3CDTF">2026-03-09T09:45:21Z</dcterms:modified>
</cp:coreProperties>
</file>